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17d3dd236c932e44/Documents/Audit/Audit 2023 - 2024/"/>
    </mc:Choice>
  </mc:AlternateContent>
  <xr:revisionPtr revIDLastSave="35" documentId="13_ncr:1_{91831294-B4FF-4C7B-BC7C-0B0F908F1E3F}" xr6:coauthVersionLast="47" xr6:coauthVersionMax="47" xr10:uidLastSave="{EDBF9AAF-F254-4811-9F17-39C6FD365010}"/>
  <bookViews>
    <workbookView xWindow="-108" yWindow="-108" windowWidth="23256" windowHeight="12456" tabRatio="874" activeTab="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4" l="1"/>
  <c r="E34" i="11"/>
  <c r="C34" i="11"/>
  <c r="C40" i="11"/>
  <c r="B40" i="11"/>
  <c r="D39" i="11"/>
  <c r="D38" i="11"/>
  <c r="D37" i="11"/>
  <c r="C13" i="13"/>
  <c r="D13" i="13"/>
  <c r="D40" i="11" l="1"/>
  <c r="F22" i="14"/>
  <c r="G23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<sst xmlns="http://schemas.openxmlformats.org/spreadsheetml/2006/main" count="160" uniqueCount="81">
  <si>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</si>
  <si>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</si>
  <si>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</si>
  <si>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</si>
  <si>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</si>
  <si>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</si>
  <si>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</si>
  <si>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</si>
  <si>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</si>
  <si>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</si>
  <si>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</si>
  <si>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</si>
  <si>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</si>
  <si>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</si>
  <si>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</si>
  <si>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</si>
  <si>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</si>
  <si>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</si>
  <si>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</si>
  <si>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</si>
  <si>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</si>
  <si>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</si>
  <si>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</si>
  <si>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</si>
  <si>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</si>
  <si>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</si>
  <si>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</si>
  <si>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</si>
  <si>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</si>
  <si>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</si>
  <si>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</si>
  <si>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</si>
  <si>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</si>
  <si>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</si>
  <si>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</si>
  <si>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</si>
  <si>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</si>
  <si>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</si>
  <si>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</si>
  <si>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</si>
  <si>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</si>
  <si>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</si>
  <si>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</si>
  <si>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</si>
  <si>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</si>
  <si>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</si>
  <si>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</si>
  <si>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</si>
  <si>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</si>
  <si>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</si>
  <si>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</si>
  <si>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</si>
  <si>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</si>
  <si>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</si>
  <si>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</si>
  <si>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</si>
  <si>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</si>
  <si>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</si>
  <si>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</si>
  <si>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</si>
  <si>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</si>
  <si>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</si>
  <si>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</si>
  <si>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</si>
  <si>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</si>
  <si>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</si>
  <si>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Sports &amp; Leisure</t>
  </si>
  <si>
    <t>PR</t>
  </si>
  <si>
    <t>Maintenance</t>
  </si>
  <si>
    <t>IT</t>
  </si>
  <si>
    <t>Legal Contingency</t>
  </si>
  <si>
    <t>General Contingency</t>
  </si>
  <si>
    <t>Play Area Equipment</t>
  </si>
  <si>
    <t>Country Watch Planning App</t>
  </si>
  <si>
    <t>Youth Facilities</t>
  </si>
  <si>
    <t>Grants &amp; Donations</t>
  </si>
  <si>
    <t>Other Income</t>
  </si>
  <si>
    <t>Allotment Income</t>
  </si>
  <si>
    <t>Allotment Deposit</t>
  </si>
  <si>
    <t>VAT on Receipts</t>
  </si>
  <si>
    <t>Bank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</si>
</sst>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4" workbookViewId="0">
      <selection activeCell="D13" sqref="D13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53</v>
      </c>
    </row>
    <row r="3" spans="2:10" ht="15" customHeight="1" x14ac:dyDescent="0.3">
      <c r="B3" s="78" t="s">
        <v>38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15</v>
      </c>
      <c r="D5" s="77"/>
      <c r="E5" s="47"/>
      <c r="F5" s="47"/>
      <c r="G5" s="47"/>
      <c r="H5" s="47"/>
      <c r="I5" s="37" t="s">
        <v>16</v>
      </c>
      <c r="J5" s="42" t="s">
        <v>42</v>
      </c>
    </row>
    <row r="6" spans="2:10" ht="28.8" x14ac:dyDescent="0.3">
      <c r="B6" s="28"/>
      <c r="C6" s="29">
        <v>45016</v>
      </c>
      <c r="D6" s="29">
        <v>45382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28.8" x14ac:dyDescent="0.3">
      <c r="B7" s="30" t="s">
        <v>17</v>
      </c>
      <c r="C7" s="68">
        <v>125539</v>
      </c>
      <c r="D7" s="68">
        <v>126645</v>
      </c>
      <c r="E7" s="55"/>
      <c r="F7" s="55"/>
      <c r="G7" s="50"/>
      <c r="H7" s="50"/>
      <c r="I7" s="39" t="s">
        <v>36</v>
      </c>
      <c r="J7" s="44"/>
    </row>
    <row r="8" spans="2:10" s="21" customFormat="1" ht="28.8" x14ac:dyDescent="0.3">
      <c r="B8" s="30" t="s">
        <v>18</v>
      </c>
      <c r="C8" s="68">
        <v>39089</v>
      </c>
      <c r="D8" s="68">
        <v>38450</v>
      </c>
      <c r="E8" s="50">
        <f>D8-C8</f>
        <v>-639</v>
      </c>
      <c r="F8" s="49">
        <f>IF(AND(C8=0,D8=0),0,IF(C8=0,1,IF(D8=0,-1,(D8-C8)/C8)))</f>
        <v>-1.6347309984906241E-2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20</v>
      </c>
      <c r="C9" s="68">
        <v>4222</v>
      </c>
      <c r="D9" s="68">
        <v>5840</v>
      </c>
      <c r="E9" s="50">
        <f t="shared" ref="E9:E12" si="0">D9-C9</f>
        <v>1618</v>
      </c>
      <c r="F9" s="49">
        <f t="shared" ref="F9:F12" si="1">IF(AND(C9=0,D9=0),0,IF(C9=0,1,IF(D9=0,-1,(D9-C9)/C9)))</f>
        <v>0.38323069635243961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22</v>
      </c>
      <c r="C10" s="68">
        <v>25433</v>
      </c>
      <c r="D10" s="68">
        <v>28268</v>
      </c>
      <c r="E10" s="50">
        <f t="shared" si="0"/>
        <v>2835</v>
      </c>
      <c r="F10" s="49">
        <f t="shared" si="1"/>
        <v>0.11146935084339245</v>
      </c>
      <c r="G10" s="34" t="str">
        <f t="shared" si="2"/>
        <v>No</v>
      </c>
      <c r="H10" s="34" t="str">
        <f t="shared" si="3"/>
        <v>No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24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28.8" x14ac:dyDescent="0.3">
      <c r="B12" s="31" t="s">
        <v>26</v>
      </c>
      <c r="C12" s="68">
        <v>16772</v>
      </c>
      <c r="D12" s="68">
        <v>16181</v>
      </c>
      <c r="E12" s="50">
        <f t="shared" si="0"/>
        <v>-591</v>
      </c>
      <c r="F12" s="49">
        <f t="shared" si="1"/>
        <v>-3.5237300262342001E-2</v>
      </c>
      <c r="G12" s="34" t="str">
        <f t="shared" si="2"/>
        <v>No</v>
      </c>
      <c r="H12" s="34" t="str">
        <f t="shared" si="3"/>
        <v>No</v>
      </c>
      <c r="I12" s="39" t="s">
        <v>27</v>
      </c>
      <c r="J12" s="46" t="str">
        <f t="shared" si="4"/>
        <v>No explanation required</v>
      </c>
    </row>
    <row r="13" spans="2:10" ht="38.25" customHeight="1" thickBot="1" x14ac:dyDescent="0.35">
      <c r="B13" s="32" t="s">
        <v>28</v>
      </c>
      <c r="C13" s="69">
        <f>C7+C8+C9-C10-C11-C12</f>
        <v>126645</v>
      </c>
      <c r="D13" s="69">
        <f>D7+D8+D9-D10-D11-D12</f>
        <v>126486</v>
      </c>
      <c r="E13" s="56"/>
      <c r="F13" s="56"/>
      <c r="G13" s="51"/>
      <c r="H13" s="51"/>
      <c r="I13" s="40" t="s">
        <v>29</v>
      </c>
      <c r="J13" s="46" t="s">
        <v>61</v>
      </c>
    </row>
    <row r="14" spans="2:10" ht="15" thickBot="1" x14ac:dyDescent="0.35">
      <c r="B14" s="23"/>
      <c r="C14" s="52" t="s">
        <v>52</v>
      </c>
      <c r="D14" s="52" t="s">
        <v>52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30</v>
      </c>
      <c r="C15" s="70">
        <v>126645</v>
      </c>
      <c r="D15" s="70">
        <v>126486</v>
      </c>
      <c r="E15" s="54"/>
      <c r="F15" s="57"/>
      <c r="G15" s="53"/>
      <c r="H15" s="53"/>
      <c r="I15" s="41" t="s">
        <v>31</v>
      </c>
      <c r="J15" s="45"/>
    </row>
    <row r="16" spans="2:10" ht="28.8" x14ac:dyDescent="0.3">
      <c r="B16" s="31" t="s">
        <v>32</v>
      </c>
      <c r="C16" s="68">
        <v>55209</v>
      </c>
      <c r="D16" s="68">
        <v>56589</v>
      </c>
      <c r="E16" s="50">
        <f>D16-C16</f>
        <v>1380</v>
      </c>
      <c r="F16" s="49">
        <f t="shared" ref="F16:F17" si="5">IF(AND(C16=0,D16=0),0,IF(C16=0,1,IF(D16=0,-1,(D16-C16)/C16)))</f>
        <v>2.4995924577514535E-2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34</v>
      </c>
      <c r="C17" s="71">
        <v>0</v>
      </c>
      <c r="D17" s="71"/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1" sqref="B11:C1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6">
        <f>'Accounting Statement'!C8</f>
        <v>39089</v>
      </c>
      <c r="D4" t="s">
        <v>54</v>
      </c>
      <c r="E4" s="36">
        <f>'Accounting Statement'!D8</f>
        <v>38450</v>
      </c>
    </row>
    <row r="6" spans="2:6" x14ac:dyDescent="0.3">
      <c r="D6" t="s">
        <v>5</v>
      </c>
      <c r="E6" s="1">
        <f>E4-C4</f>
        <v>-639</v>
      </c>
    </row>
    <row r="7" spans="2:6" x14ac:dyDescent="0.3">
      <c r="D7" t="s">
        <v>39</v>
      </c>
      <c r="E7" s="6">
        <f>IF(AND(C4=0,E4=0),0,IF(C4=0,1,IF(E4=0,-1,(E4-C4)/C4)))</f>
        <v>-1.6347309984906241E-2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55</v>
      </c>
      <c r="D11" s="5" t="s">
        <v>5</v>
      </c>
      <c r="E11" s="82" t="s">
        <v>1</v>
      </c>
      <c r="F11" s="83"/>
    </row>
    <row r="12" spans="2:6" s="11" customFormat="1" x14ac:dyDescent="0.3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4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10" workbookViewId="0">
      <selection activeCell="E21" sqref="E21:F2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6">
        <f>'Accounting Statement'!C9</f>
        <v>4222</v>
      </c>
      <c r="D4" t="s">
        <v>54</v>
      </c>
      <c r="E4" s="36">
        <f>'Accounting Statement'!D9</f>
        <v>5840</v>
      </c>
    </row>
    <row r="6" spans="1:7" x14ac:dyDescent="0.3">
      <c r="D6" t="s">
        <v>5</v>
      </c>
      <c r="E6" s="1">
        <f>E4-C4</f>
        <v>1618</v>
      </c>
    </row>
    <row r="7" spans="1:7" x14ac:dyDescent="0.3">
      <c r="D7" t="s">
        <v>39</v>
      </c>
      <c r="E7" s="6">
        <f>IF(AND(C4=0,E4=0),0,IF(C4=0,1,IF(E4=0,-1,(E4-C4)/C4)))</f>
        <v>0.38323069635243961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6" t="s">
        <v>40</v>
      </c>
    </row>
    <row r="11" spans="1:7" x14ac:dyDescent="0.3">
      <c r="B11" s="76" t="s">
        <v>56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55</v>
      </c>
      <c r="D14" s="5" t="s">
        <v>5</v>
      </c>
      <c r="E14" s="82" t="s">
        <v>1</v>
      </c>
      <c r="F14" s="83"/>
    </row>
    <row r="15" spans="1:7" s="17" customFormat="1" x14ac:dyDescent="0.3">
      <c r="A15" s="16"/>
      <c r="B15" s="13">
        <v>0</v>
      </c>
      <c r="C15" s="13">
        <v>1000</v>
      </c>
      <c r="D15" s="74">
        <f>C15-B15</f>
        <v>1000</v>
      </c>
      <c r="E15" s="85" t="s">
        <v>75</v>
      </c>
      <c r="F15" s="86"/>
      <c r="G15" s="16"/>
    </row>
    <row r="16" spans="1:7" s="11" customFormat="1" x14ac:dyDescent="0.3">
      <c r="B16" s="12">
        <v>329</v>
      </c>
      <c r="C16" s="12">
        <v>1561</v>
      </c>
      <c r="D16" s="74">
        <f t="shared" ref="D16:D29" si="0">C16-B16</f>
        <v>1232</v>
      </c>
      <c r="E16" s="80" t="s">
        <v>76</v>
      </c>
      <c r="F16" s="81"/>
    </row>
    <row r="17" spans="1:8" s="11" customFormat="1" x14ac:dyDescent="0.3">
      <c r="B17" s="12">
        <v>840</v>
      </c>
      <c r="C17" s="12">
        <v>1440</v>
      </c>
      <c r="D17" s="74">
        <f t="shared" si="0"/>
        <v>600</v>
      </c>
      <c r="E17" s="80" t="s">
        <v>77</v>
      </c>
      <c r="F17" s="81"/>
    </row>
    <row r="18" spans="1:8" s="11" customFormat="1" x14ac:dyDescent="0.3">
      <c r="B18" s="12">
        <v>60</v>
      </c>
      <c r="C18" s="12">
        <v>5</v>
      </c>
      <c r="D18" s="74">
        <f t="shared" si="0"/>
        <v>-55</v>
      </c>
      <c r="E18" s="80" t="s">
        <v>78</v>
      </c>
      <c r="F18" s="81"/>
    </row>
    <row r="19" spans="1:8" s="11" customFormat="1" x14ac:dyDescent="0.3">
      <c r="B19" s="12">
        <v>2519</v>
      </c>
      <c r="C19" s="12">
        <v>1834</v>
      </c>
      <c r="D19" s="74">
        <f t="shared" si="0"/>
        <v>-685</v>
      </c>
      <c r="E19" s="80" t="s">
        <v>79</v>
      </c>
      <c r="F19" s="81"/>
    </row>
    <row r="20" spans="1:8" s="11" customFormat="1" x14ac:dyDescent="0.3">
      <c r="B20" s="12">
        <v>474</v>
      </c>
      <c r="C20" s="12">
        <v>0</v>
      </c>
      <c r="D20" s="74">
        <f t="shared" si="0"/>
        <v>-474</v>
      </c>
      <c r="E20" s="80" t="s">
        <v>80</v>
      </c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4222</v>
      </c>
      <c r="C30" s="10">
        <f>SUM(C15:C29)</f>
        <v>5840</v>
      </c>
      <c r="D30" s="75">
        <f>SUM(D15:D29)</f>
        <v>1618</v>
      </c>
      <c r="E30" s="84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B10" sqref="B1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6">
        <f>'Accounting Statement'!C10</f>
        <v>25433</v>
      </c>
      <c r="D4" t="s">
        <v>54</v>
      </c>
      <c r="E4" s="36">
        <f>'Accounting Statement'!D10</f>
        <v>28268</v>
      </c>
    </row>
    <row r="6" spans="1:7" x14ac:dyDescent="0.3">
      <c r="D6" t="s">
        <v>5</v>
      </c>
      <c r="E6" s="1">
        <f>E4-C4</f>
        <v>2835</v>
      </c>
    </row>
    <row r="7" spans="1:7" x14ac:dyDescent="0.3">
      <c r="D7" t="s">
        <v>39</v>
      </c>
      <c r="E7" s="6">
        <f>IF(AND(C4=0,E4=0),0,IF(C4=0,1,IF(E4=0,-1,(E4-C4)/C4)))</f>
        <v>0.11146935084339245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6" t="s">
        <v>65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55</v>
      </c>
      <c r="D12" s="5" t="s">
        <v>5</v>
      </c>
      <c r="E12" s="82" t="s">
        <v>1</v>
      </c>
      <c r="F12" s="83"/>
    </row>
    <row r="13" spans="1:7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6">
        <f>'Accounting Statement'!C11</f>
        <v>0</v>
      </c>
      <c r="D4" t="s">
        <v>54</v>
      </c>
      <c r="E4" s="36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55</v>
      </c>
      <c r="D11" s="5" t="s">
        <v>5</v>
      </c>
      <c r="E11" s="82" t="s">
        <v>1</v>
      </c>
      <c r="F11" s="83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4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G13" sqref="G13:H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11</v>
      </c>
    </row>
    <row r="3" spans="1:8" x14ac:dyDescent="0.3">
      <c r="B3" s="8"/>
    </row>
    <row r="4" spans="1:8" x14ac:dyDescent="0.3">
      <c r="B4" t="s">
        <v>2</v>
      </c>
      <c r="C4" s="36">
        <f>'Accounting Statement'!C12</f>
        <v>16772</v>
      </c>
      <c r="D4" t="s">
        <v>54</v>
      </c>
      <c r="E4" s="36">
        <f>'Accounting Statement'!D12</f>
        <v>16181</v>
      </c>
    </row>
    <row r="6" spans="1:8" x14ac:dyDescent="0.3">
      <c r="D6" t="s">
        <v>5</v>
      </c>
      <c r="E6" s="1">
        <f>E4-C4</f>
        <v>-591</v>
      </c>
    </row>
    <row r="7" spans="1:8" x14ac:dyDescent="0.3">
      <c r="D7" t="s">
        <v>39</v>
      </c>
      <c r="E7" s="6">
        <f>IF(AND(C4=0,E4=0),0,IF(C4=0,1,IF(E4=0,-1,(E4-C4)/C4)))</f>
        <v>-3.5237300262342001E-2</v>
      </c>
      <c r="F7" t="str">
        <f>IF(E7&lt;-0.15,"yes explain",IF(E7&gt;0.15,"Yes explain","No explanation required"))</f>
        <v>No explanation required</v>
      </c>
    </row>
    <row r="9" spans="1:8" x14ac:dyDescent="0.3">
      <c r="B9" s="8" t="s">
        <v>7</v>
      </c>
    </row>
    <row r="10" spans="1:8" ht="15" x14ac:dyDescent="0.35">
      <c r="B10" s="18" t="s">
        <v>41</v>
      </c>
    </row>
    <row r="11" spans="1:8" x14ac:dyDescent="0.3">
      <c r="B11" s="76" t="s">
        <v>56</v>
      </c>
    </row>
    <row r="12" spans="1:8" x14ac:dyDescent="0.3">
      <c r="B12" s="8"/>
    </row>
    <row r="13" spans="1:8" s="3" customFormat="1" ht="27.6" x14ac:dyDescent="0.3">
      <c r="B13" s="4" t="s">
        <v>4</v>
      </c>
      <c r="C13" s="4" t="s">
        <v>55</v>
      </c>
      <c r="D13" s="5" t="s">
        <v>5</v>
      </c>
      <c r="E13" s="82" t="s">
        <v>1</v>
      </c>
      <c r="F13" s="83"/>
      <c r="G13" s="82" t="s">
        <v>57</v>
      </c>
      <c r="H13" s="83"/>
    </row>
    <row r="14" spans="1:8" s="17" customFormat="1" x14ac:dyDescent="0.3">
      <c r="A14" s="16"/>
      <c r="B14" s="13"/>
      <c r="C14" s="13"/>
      <c r="D14" s="74">
        <f>C14-B14</f>
        <v>0</v>
      </c>
      <c r="E14" s="85"/>
      <c r="F14" s="86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3">
      <c r="B16" s="12"/>
      <c r="C16" s="12"/>
      <c r="D16" s="74">
        <f t="shared" si="0"/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0</v>
      </c>
      <c r="C29" s="10">
        <f>SUM(C14:C28)</f>
        <v>0</v>
      </c>
      <c r="D29" s="75">
        <f>SUM(D14:D28)</f>
        <v>0</v>
      </c>
      <c r="E29" s="84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6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4"/>
  <sheetViews>
    <sheetView tabSelected="1" workbookViewId="0">
      <selection activeCell="F19" sqref="F19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45</v>
      </c>
    </row>
    <row r="3" spans="2:7" x14ac:dyDescent="0.3">
      <c r="B3" s="60"/>
    </row>
    <row r="4" spans="2:7" x14ac:dyDescent="0.3">
      <c r="B4" s="59" t="s">
        <v>46</v>
      </c>
      <c r="C4" s="65">
        <f>'Accounting Statement'!D13</f>
        <v>126486</v>
      </c>
      <c r="D4" s="59" t="s">
        <v>47</v>
      </c>
      <c r="E4" s="65">
        <f>'Accounting Statement'!D8</f>
        <v>38450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x14ac:dyDescent="0.3">
      <c r="C10" s="61" t="s">
        <v>66</v>
      </c>
      <c r="E10" s="61">
        <v>39000</v>
      </c>
    </row>
    <row r="11" spans="2:7" x14ac:dyDescent="0.3">
      <c r="C11" s="61" t="s">
        <v>67</v>
      </c>
      <c r="E11" s="61">
        <v>500</v>
      </c>
    </row>
    <row r="12" spans="2:7" x14ac:dyDescent="0.3">
      <c r="C12" s="61" t="s">
        <v>68</v>
      </c>
      <c r="E12" s="61">
        <v>13735</v>
      </c>
    </row>
    <row r="13" spans="2:7" x14ac:dyDescent="0.3">
      <c r="C13" s="61" t="s">
        <v>69</v>
      </c>
      <c r="E13" s="61">
        <v>2912</v>
      </c>
    </row>
    <row r="14" spans="2:7" x14ac:dyDescent="0.3">
      <c r="C14" s="61" t="s">
        <v>70</v>
      </c>
      <c r="E14" s="61">
        <v>3000</v>
      </c>
    </row>
    <row r="15" spans="2:7" x14ac:dyDescent="0.3">
      <c r="C15" s="61" t="s">
        <v>71</v>
      </c>
      <c r="E15" s="61">
        <v>10093</v>
      </c>
    </row>
    <row r="16" spans="2:7" x14ac:dyDescent="0.3">
      <c r="C16" s="61" t="s">
        <v>72</v>
      </c>
      <c r="E16" s="61">
        <v>17200</v>
      </c>
    </row>
    <row r="17" spans="2:7" x14ac:dyDescent="0.3">
      <c r="C17" s="61" t="s">
        <v>73</v>
      </c>
      <c r="E17" s="61">
        <v>3000</v>
      </c>
    </row>
    <row r="18" spans="2:7" x14ac:dyDescent="0.3">
      <c r="C18" s="61" t="s">
        <v>74</v>
      </c>
      <c r="E18" s="61">
        <v>4098</v>
      </c>
    </row>
    <row r="19" spans="2:7" x14ac:dyDescent="0.3">
      <c r="F19" s="62">
        <f>SUM(E10:E18)</f>
        <v>93538</v>
      </c>
    </row>
    <row r="21" spans="2:7" x14ac:dyDescent="0.3">
      <c r="B21" s="60" t="s">
        <v>50</v>
      </c>
      <c r="E21" s="61">
        <v>32948.33</v>
      </c>
    </row>
    <row r="22" spans="2:7" x14ac:dyDescent="0.3">
      <c r="F22" s="62">
        <f>E21</f>
        <v>32948.33</v>
      </c>
    </row>
    <row r="23" spans="2:7" ht="15" thickBot="1" x14ac:dyDescent="0.35">
      <c r="B23" s="60" t="s">
        <v>51</v>
      </c>
      <c r="G23" s="63">
        <f>F19+F22</f>
        <v>126486.33</v>
      </c>
    </row>
    <row r="24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B33" sqref="B3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12</v>
      </c>
    </row>
    <row r="3" spans="1:8" x14ac:dyDescent="0.3">
      <c r="B3" s="8"/>
    </row>
    <row r="4" spans="1:8" x14ac:dyDescent="0.3">
      <c r="B4" t="s">
        <v>2</v>
      </c>
      <c r="C4" s="36">
        <f>'Accounting Statement'!C16</f>
        <v>55209</v>
      </c>
      <c r="D4" t="s">
        <v>54</v>
      </c>
      <c r="E4" s="36">
        <f>'Accounting Statement'!D16</f>
        <v>56589</v>
      </c>
    </row>
    <row r="6" spans="1:8" x14ac:dyDescent="0.3">
      <c r="D6" t="s">
        <v>5</v>
      </c>
      <c r="E6" s="1">
        <f>E4-C4</f>
        <v>1380</v>
      </c>
    </row>
    <row r="7" spans="1:8" x14ac:dyDescent="0.3">
      <c r="D7" t="s">
        <v>39</v>
      </c>
      <c r="E7" s="6">
        <f>IF(AND(C4=0,E4=0),0,IF(C4=0,1,IF(E4=0,-1,(E4-C4)/C4)))</f>
        <v>2.4995924577514535E-2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7</v>
      </c>
    </row>
    <row r="10" spans="1:8" ht="15" x14ac:dyDescent="0.35">
      <c r="B10" s="19" t="s">
        <v>13</v>
      </c>
    </row>
    <row r="11" spans="1:8" ht="15" x14ac:dyDescent="0.35">
      <c r="B11" s="18" t="s">
        <v>58</v>
      </c>
    </row>
    <row r="12" spans="1:8" s="3" customFormat="1" ht="26.25" customHeight="1" x14ac:dyDescent="0.3">
      <c r="B12" s="4" t="s">
        <v>4</v>
      </c>
      <c r="C12" s="4" t="s">
        <v>55</v>
      </c>
      <c r="D12" s="5" t="s">
        <v>5</v>
      </c>
      <c r="E12" s="82" t="s">
        <v>1</v>
      </c>
      <c r="F12" s="83"/>
      <c r="G12" s="72" t="s">
        <v>62</v>
      </c>
      <c r="H12" s="73" t="s">
        <v>63</v>
      </c>
    </row>
    <row r="13" spans="1:8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12" x14ac:dyDescent="0.3">
      <c r="H29" s="2"/>
    </row>
    <row r="30" spans="1:12" x14ac:dyDescent="0.3">
      <c r="A30" s="14" t="s">
        <v>6</v>
      </c>
      <c r="F30" s="7"/>
    </row>
    <row r="32" spans="1:12" ht="15" x14ac:dyDescent="0.35">
      <c r="B32" s="18" t="s">
        <v>59</v>
      </c>
    </row>
    <row r="33" spans="1:8" x14ac:dyDescent="0.3">
      <c r="B33" t="s">
        <v>64</v>
      </c>
    </row>
    <row r="34" spans="1:8" x14ac:dyDescent="0.3">
      <c r="B34" t="s">
        <v>2</v>
      </c>
      <c r="C34" s="36">
        <f>'Accounting Statement'!C45</f>
        <v>0</v>
      </c>
      <c r="D34" t="s">
        <v>54</v>
      </c>
      <c r="E34" s="36">
        <f>'Accounting Statement'!D45</f>
        <v>0</v>
      </c>
    </row>
    <row r="36" spans="1:8" ht="41.4" x14ac:dyDescent="0.3">
      <c r="A36" s="3"/>
      <c r="B36" s="4" t="s">
        <v>4</v>
      </c>
      <c r="C36" s="4" t="s">
        <v>55</v>
      </c>
      <c r="D36" s="5" t="s">
        <v>5</v>
      </c>
      <c r="E36" s="82" t="s">
        <v>1</v>
      </c>
      <c r="F36" s="83"/>
      <c r="G36" s="72" t="s">
        <v>62</v>
      </c>
      <c r="H36" s="73" t="s">
        <v>63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4"/>
      <c r="F40" s="81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2</v>
      </c>
      <c r="C4" s="36">
        <f>'Accounting Statement'!C17</f>
        <v>0</v>
      </c>
      <c r="D4" t="s">
        <v>54</v>
      </c>
      <c r="E4" s="36">
        <f>'Accounting Statement'!D17</f>
        <v>0</v>
      </c>
    </row>
    <row r="6" spans="1:7" x14ac:dyDescent="0.3">
      <c r="D6" t="s">
        <v>5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7</v>
      </c>
    </row>
    <row r="10" spans="1:7" ht="15" x14ac:dyDescent="0.35">
      <c r="B10" s="18" t="s">
        <v>60</v>
      </c>
    </row>
    <row r="11" spans="1:7" s="3" customFormat="1" ht="27.6" x14ac:dyDescent="0.3">
      <c r="B11" s="4" t="s">
        <v>4</v>
      </c>
      <c r="C11" s="4" t="s">
        <v>55</v>
      </c>
      <c r="D11" s="5" t="s">
        <v>5</v>
      </c>
      <c r="E11" s="82" t="s">
        <v>1</v>
      </c>
      <c r="F11" s="83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4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6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Chineham Clerk</cp:lastModifiedBy>
  <cp:lastPrinted>2023-03-20T07:35:33Z</cp:lastPrinted>
  <dcterms:created xsi:type="dcterms:W3CDTF">2023-03-10T09:35:56Z</dcterms:created>
  <dcterms:modified xsi:type="dcterms:W3CDTF">2024-05-20T10:26:56Z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