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17d3dd236c932e44/Documents/Audit/Audit 2024 - 2025/"/>
    </mc:Choice>
  </mc:AlternateContent>
  <xr:revisionPtr revIDLastSave="50" documentId="8_{B7D9D1E1-57E2-4C82-A69A-1DB2CEE06006}" xr6:coauthVersionLast="47" xr6:coauthVersionMax="47" xr10:uidLastSave="{E1F98250-ED78-4B89-A45C-681D15381E05}"/>
  <bookViews>
    <workbookView xWindow="-108" yWindow="-108" windowWidth="23256" windowHeight="12456" tabRatio="874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<sst xmlns="http://schemas.openxmlformats.org/spreadsheetml/2006/main" count="156" uniqueCount="77">
  <si>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</si>
  <si>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</si>
  <si>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</si>
  <si>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</si>
  <si>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</si>
  <si>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</si>
  <si>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</si>
  <si>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</si>
  <si>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</si>
  <si>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</si>
  <si>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</si>
  <si>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</si>
  <si>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</si>
  <si>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</si>
  <si>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</si>
  <si>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</si>
  <si>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</si>
  <si>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</si>
  <si>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</si>
  <si>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</si>
  <si>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</si>
  <si>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</si>
  <si>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</si>
  <si>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</si>
  <si>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</si>
  <si>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</si>
  <si>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</si>
  <si>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</si>
  <si>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</si>
  <si>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</si>
  <si>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</si>
  <si>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</si>
  <si>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</si>
  <si>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</si>
  <si>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</si>
  <si>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</si>
  <si>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</si>
  <si>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</si>
  <si>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</si>
  <si>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</si>
  <si>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</si>
  <si>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</si>
  <si>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</si>
  <si>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</si>
  <si>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</si>
  <si>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</si>
  <si>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</si>
  <si>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</si>
  <si>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</si>
  <si>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</si>
  <si>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</si>
  <si>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</si>
  <si>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</si>
  <si>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</si>
  <si>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</si>
  <si>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</si>
  <si>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</si>
  <si>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</si>
  <si>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</si>
  <si>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</si>
  <si>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</si>
  <si>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</si>
  <si>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</si>
  <si>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</si>
  <si>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</si>
  <si>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</si>
  <si>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</si>
  <si>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</si>
  <si>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</si>
  <si>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CIL funding</t>
  </si>
  <si>
    <t xml:space="preserve">£14760 allotment footpath </t>
  </si>
  <si>
    <t>£11650 grants</t>
  </si>
  <si>
    <t>£161 electrical works</t>
  </si>
  <si>
    <t>EMR - Sports &amp; Leisure</t>
  </si>
  <si>
    <t>EMR - Village Play Area Equipment</t>
  </si>
  <si>
    <t>EMR - Youth Facilities</t>
  </si>
  <si>
    <t>EMR - Community &amp; Diversity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</si>
</sst>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20" fillId="0" borderId="2" xfId="0" applyFont="1" applyBorder="1"/>
    <xf numFmtId="0" fontId="6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topLeftCell="A6" workbookViewId="0">
      <selection activeCell="D13" sqref="D13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66</v>
      </c>
    </row>
    <row r="3" spans="2:10" ht="15" customHeight="1" x14ac:dyDescent="0.3">
      <c r="B3" s="78" t="s">
        <v>36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13</v>
      </c>
      <c r="D5" s="77"/>
      <c r="E5" s="47"/>
      <c r="F5" s="47"/>
      <c r="G5" s="47"/>
      <c r="H5" s="47"/>
      <c r="I5" s="37" t="s">
        <v>14</v>
      </c>
      <c r="J5" s="42" t="s">
        <v>40</v>
      </c>
    </row>
    <row r="6" spans="2:10" ht="28.8" x14ac:dyDescent="0.3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28.8" x14ac:dyDescent="0.3">
      <c r="B7" s="30" t="s">
        <v>15</v>
      </c>
      <c r="C7" s="68">
        <v>126645</v>
      </c>
      <c r="D7" s="68">
        <v>126486</v>
      </c>
      <c r="E7" s="55"/>
      <c r="F7" s="55"/>
      <c r="G7" s="50"/>
      <c r="H7" s="50"/>
      <c r="I7" s="39" t="s">
        <v>34</v>
      </c>
      <c r="J7" s="44"/>
    </row>
    <row r="8" spans="2:10" s="21" customFormat="1" ht="28.8" x14ac:dyDescent="0.3">
      <c r="B8" s="30" t="s">
        <v>16</v>
      </c>
      <c r="C8" s="68">
        <v>38450</v>
      </c>
      <c r="D8" s="68">
        <v>38450</v>
      </c>
      <c r="E8" s="50">
        <f>D8-C8</f>
        <v>0</v>
      </c>
      <c r="F8" s="49">
        <f>IF(AND(C8=0,D8=0),0,IF(C8=0,1,IF(D8=0,-1,(D8-C8)/C8)))</f>
        <v>0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18</v>
      </c>
      <c r="C9" s="68">
        <v>5840</v>
      </c>
      <c r="D9" s="68">
        <v>12169</v>
      </c>
      <c r="E9" s="50">
        <f t="shared" ref="E9:E12" si="0">D9-C9</f>
        <v>6329</v>
      </c>
      <c r="F9" s="49">
        <f t="shared" ref="F9:F12" si="1">IF(AND(C9=0,D9=0),0,IF(C9=0,1,IF(D9=0,-1,(D9-C9)/C9)))</f>
        <v>1.0837328767123289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20</v>
      </c>
      <c r="C10" s="68">
        <v>28268</v>
      </c>
      <c r="D10" s="68">
        <v>30500</v>
      </c>
      <c r="E10" s="50">
        <f t="shared" si="0"/>
        <v>2232</v>
      </c>
      <c r="F10" s="49">
        <f t="shared" si="1"/>
        <v>7.8958539691523985E-2</v>
      </c>
      <c r="G10" s="34" t="str">
        <f t="shared" si="2"/>
        <v>No</v>
      </c>
      <c r="H10" s="34" t="str">
        <f t="shared" si="3"/>
        <v>No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28.8" x14ac:dyDescent="0.3">
      <c r="B12" s="31" t="s">
        <v>24</v>
      </c>
      <c r="C12" s="68">
        <v>16181</v>
      </c>
      <c r="D12" s="68">
        <v>42736</v>
      </c>
      <c r="E12" s="50">
        <f t="shared" si="0"/>
        <v>26555</v>
      </c>
      <c r="F12" s="49">
        <f t="shared" si="1"/>
        <v>1.641122303936716</v>
      </c>
      <c r="G12" s="34" t="str">
        <f t="shared" si="2"/>
        <v>No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26</v>
      </c>
      <c r="C13" s="69">
        <f>C7+C8+C9-C10-C11-C12</f>
        <v>126486</v>
      </c>
      <c r="D13" s="69">
        <f>D7+D8+D9-D10-D11-D12</f>
        <v>103869</v>
      </c>
      <c r="E13" s="56"/>
      <c r="F13" s="56"/>
      <c r="G13" s="51"/>
      <c r="H13" s="51"/>
      <c r="I13" s="40" t="s">
        <v>27</v>
      </c>
      <c r="J13" s="46" t="s">
        <v>61</v>
      </c>
    </row>
    <row r="14" spans="2:10" ht="15" thickBot="1" x14ac:dyDescent="0.35">
      <c r="B14" s="23"/>
      <c r="C14" s="52" t="s">
        <v>53</v>
      </c>
      <c r="D14" s="52" t="s">
        <v>53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28</v>
      </c>
      <c r="C15" s="70">
        <v>126486</v>
      </c>
      <c r="D15" s="70">
        <v>103869</v>
      </c>
      <c r="E15" s="54"/>
      <c r="F15" s="57"/>
      <c r="G15" s="53"/>
      <c r="H15" s="53"/>
      <c r="I15" s="41" t="s">
        <v>29</v>
      </c>
      <c r="J15" s="45"/>
    </row>
    <row r="16" spans="2:10" ht="28.8" x14ac:dyDescent="0.3">
      <c r="B16" s="31" t="s">
        <v>30</v>
      </c>
      <c r="C16" s="68">
        <v>56589</v>
      </c>
      <c r="D16" s="68">
        <v>56589</v>
      </c>
      <c r="E16" s="50">
        <f>D16-C16</f>
        <v>0</v>
      </c>
      <c r="F16" s="49">
        <f t="shared" ref="F16:F17" si="5">IF(AND(C16=0,D16=0),0,IF(C16=0,1,IF(D16=0,-1,(D16-C16)/C16)))</f>
        <v>0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32</v>
      </c>
      <c r="C17" s="71">
        <v>0</v>
      </c>
      <c r="D17" s="71"/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2</v>
      </c>
    </row>
    <row r="3" spans="2:6" x14ac:dyDescent="0.3">
      <c r="B3" s="8"/>
    </row>
    <row r="4" spans="2:6" x14ac:dyDescent="0.3">
      <c r="B4" t="s">
        <v>54</v>
      </c>
      <c r="C4" s="36">
        <f>'Accounting Statement'!C8</f>
        <v>38450</v>
      </c>
      <c r="D4" t="s">
        <v>67</v>
      </c>
      <c r="E4" s="36">
        <f>'Accounting Statement'!D8</f>
        <v>38450</v>
      </c>
    </row>
    <row r="6" spans="2:6" x14ac:dyDescent="0.3">
      <c r="D6" t="s">
        <v>3</v>
      </c>
      <c r="E6" s="1">
        <f>E4-C4</f>
        <v>0</v>
      </c>
    </row>
    <row r="7" spans="2:6" x14ac:dyDescent="0.3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5</v>
      </c>
    </row>
    <row r="10" spans="2:6" x14ac:dyDescent="0.3">
      <c r="B10" s="8"/>
    </row>
    <row r="11" spans="2:6" s="3" customFormat="1" ht="27.6" x14ac:dyDescent="0.3">
      <c r="B11" s="4" t="s">
        <v>55</v>
      </c>
      <c r="C11" s="4" t="s">
        <v>68</v>
      </c>
      <c r="D11" s="5" t="s">
        <v>3</v>
      </c>
      <c r="E11" s="83" t="s">
        <v>1</v>
      </c>
      <c r="F11" s="84"/>
    </row>
    <row r="12" spans="2:6" s="11" customFormat="1" x14ac:dyDescent="0.3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3">
      <c r="B13" s="12"/>
      <c r="C13" s="12"/>
      <c r="D13" s="13">
        <f t="shared" si="0"/>
        <v>0</v>
      </c>
      <c r="E13" s="80"/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2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4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6</v>
      </c>
    </row>
    <row r="3" spans="1:7" x14ac:dyDescent="0.3">
      <c r="B3" s="8"/>
    </row>
    <row r="4" spans="1:7" x14ac:dyDescent="0.3">
      <c r="B4" t="s">
        <v>54</v>
      </c>
      <c r="C4" s="36">
        <f>'Accounting Statement'!C9</f>
        <v>5840</v>
      </c>
      <c r="D4" t="s">
        <v>67</v>
      </c>
      <c r="E4" s="36">
        <f>'Accounting Statement'!D9</f>
        <v>12169</v>
      </c>
    </row>
    <row r="6" spans="1:7" x14ac:dyDescent="0.3">
      <c r="D6" t="s">
        <v>3</v>
      </c>
      <c r="E6" s="1">
        <f>E4-C4</f>
        <v>6329</v>
      </c>
    </row>
    <row r="7" spans="1:7" x14ac:dyDescent="0.3">
      <c r="D7" t="s">
        <v>37</v>
      </c>
      <c r="E7" s="6">
        <f>IF(AND(C4=0,E4=0),0,IF(C4=0,1,IF(E4=0,-1,(E4-C4)/C4)))</f>
        <v>1.0837328767123289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5</v>
      </c>
    </row>
    <row r="10" spans="1:7" x14ac:dyDescent="0.3">
      <c r="B10" s="76" t="s">
        <v>38</v>
      </c>
    </row>
    <row r="11" spans="1:7" x14ac:dyDescent="0.3">
      <c r="B11" s="76" t="s">
        <v>56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55</v>
      </c>
      <c r="C14" s="4" t="s">
        <v>68</v>
      </c>
      <c r="D14" s="5" t="s">
        <v>3</v>
      </c>
      <c r="E14" s="83" t="s">
        <v>1</v>
      </c>
      <c r="F14" s="84"/>
    </row>
    <row r="15" spans="1:7" s="17" customFormat="1" x14ac:dyDescent="0.3">
      <c r="A15" s="16"/>
      <c r="B15" s="13">
        <v>5840</v>
      </c>
      <c r="C15" s="13">
        <v>12169</v>
      </c>
      <c r="D15" s="74">
        <f>C15-B15</f>
        <v>6329</v>
      </c>
      <c r="E15" s="85" t="s">
        <v>69</v>
      </c>
      <c r="F15" s="86"/>
      <c r="G15" s="16"/>
    </row>
    <row r="16" spans="1:7" s="11" customFormat="1" x14ac:dyDescent="0.3">
      <c r="B16" s="12"/>
      <c r="C16" s="12"/>
      <c r="D16" s="74">
        <f t="shared" ref="D16:D29" si="0">C16-B16</f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5840</v>
      </c>
      <c r="C30" s="10">
        <f>SUM(C15:C29)</f>
        <v>12169</v>
      </c>
      <c r="D30" s="75">
        <f>SUM(D15:D29)</f>
        <v>6329</v>
      </c>
      <c r="E30" s="82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4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C13" sqref="C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7</v>
      </c>
    </row>
    <row r="3" spans="1:7" x14ac:dyDescent="0.3">
      <c r="B3" s="8"/>
    </row>
    <row r="4" spans="1:7" x14ac:dyDescent="0.3">
      <c r="B4" t="s">
        <v>54</v>
      </c>
      <c r="C4" s="36">
        <f>'Accounting Statement'!C10</f>
        <v>28268</v>
      </c>
      <c r="D4" t="s">
        <v>67</v>
      </c>
      <c r="E4" s="36">
        <f>'Accounting Statement'!D10</f>
        <v>30500</v>
      </c>
    </row>
    <row r="6" spans="1:7" x14ac:dyDescent="0.3">
      <c r="D6" t="s">
        <v>3</v>
      </c>
      <c r="E6" s="1">
        <f>E4-C4</f>
        <v>2232</v>
      </c>
    </row>
    <row r="7" spans="1:7" x14ac:dyDescent="0.3">
      <c r="D7" t="s">
        <v>37</v>
      </c>
      <c r="E7" s="6">
        <f>IF(AND(C4=0,E4=0),0,IF(C4=0,1,IF(E4=0,-1,(E4-C4)/C4)))</f>
        <v>7.8958539691523985E-2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76" t="s">
        <v>65</v>
      </c>
    </row>
    <row r="11" spans="1:7" x14ac:dyDescent="0.3">
      <c r="B11" s="8"/>
    </row>
    <row r="12" spans="1:7" s="3" customFormat="1" ht="27.6" x14ac:dyDescent="0.3">
      <c r="B12" s="4" t="s">
        <v>55</v>
      </c>
      <c r="C12" s="4" t="s">
        <v>68</v>
      </c>
      <c r="D12" s="5" t="s">
        <v>3</v>
      </c>
      <c r="E12" s="83" t="s">
        <v>1</v>
      </c>
      <c r="F12" s="84"/>
    </row>
    <row r="13" spans="1:7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4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54</v>
      </c>
      <c r="C4" s="36">
        <f>'Accounting Statement'!C11</f>
        <v>0</v>
      </c>
      <c r="D4" t="s">
        <v>67</v>
      </c>
      <c r="E4" s="36">
        <f>'Accounting Statement'!D11</f>
        <v>0</v>
      </c>
    </row>
    <row r="6" spans="1:7" x14ac:dyDescent="0.3">
      <c r="D6" t="s">
        <v>3</v>
      </c>
      <c r="E6" s="1">
        <f>E4-C4</f>
        <v>0</v>
      </c>
    </row>
    <row r="7" spans="1:7" x14ac:dyDescent="0.3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8"/>
    </row>
    <row r="11" spans="1:7" s="3" customFormat="1" ht="27.6" x14ac:dyDescent="0.3">
      <c r="B11" s="4" t="s">
        <v>55</v>
      </c>
      <c r="C11" s="4" t="s">
        <v>68</v>
      </c>
      <c r="D11" s="5" t="s">
        <v>3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2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4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43"/>
  <sheetViews>
    <sheetView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0.33203125" customWidth="1"/>
  </cols>
  <sheetData>
    <row r="1" spans="1:8" x14ac:dyDescent="0.3">
      <c r="B1" s="15" t="s">
        <v>9</v>
      </c>
    </row>
    <row r="3" spans="1:8" x14ac:dyDescent="0.3">
      <c r="B3" s="8"/>
    </row>
    <row r="4" spans="1:8" x14ac:dyDescent="0.3">
      <c r="B4" t="s">
        <v>54</v>
      </c>
      <c r="C4" s="36">
        <f>'Accounting Statement'!C12</f>
        <v>16181</v>
      </c>
      <c r="D4" t="s">
        <v>67</v>
      </c>
      <c r="E4" s="36">
        <f>'Accounting Statement'!D12</f>
        <v>42736</v>
      </c>
    </row>
    <row r="6" spans="1:8" x14ac:dyDescent="0.3">
      <c r="D6" t="s">
        <v>3</v>
      </c>
      <c r="E6" s="1">
        <f>E4-C4</f>
        <v>26555</v>
      </c>
    </row>
    <row r="7" spans="1:8" x14ac:dyDescent="0.3">
      <c r="D7" t="s">
        <v>37</v>
      </c>
      <c r="E7" s="6">
        <f>IF(AND(C4=0,E4=0),0,IF(C4=0,1,IF(E4=0,-1,(E4-C4)/C4)))</f>
        <v>1.641122303936716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5</v>
      </c>
    </row>
    <row r="10" spans="1:8" ht="15" x14ac:dyDescent="0.35">
      <c r="B10" s="18" t="s">
        <v>39</v>
      </c>
    </row>
    <row r="11" spans="1:8" x14ac:dyDescent="0.3">
      <c r="B11" s="76" t="s">
        <v>56</v>
      </c>
    </row>
    <row r="12" spans="1:8" x14ac:dyDescent="0.3">
      <c r="B12" s="8"/>
    </row>
    <row r="13" spans="1:8" s="3" customFormat="1" ht="27.6" x14ac:dyDescent="0.3">
      <c r="B13" s="4" t="s">
        <v>55</v>
      </c>
      <c r="C13" s="4" t="s">
        <v>68</v>
      </c>
      <c r="D13" s="5" t="s">
        <v>3</v>
      </c>
      <c r="E13" s="83" t="s">
        <v>1</v>
      </c>
      <c r="F13" s="84"/>
      <c r="G13" s="83" t="s">
        <v>57</v>
      </c>
      <c r="H13" s="84"/>
    </row>
    <row r="14" spans="1:8" s="17" customFormat="1" x14ac:dyDescent="0.3">
      <c r="A14" s="16"/>
      <c r="B14" s="13">
        <v>16181</v>
      </c>
      <c r="C14" s="13">
        <v>42752</v>
      </c>
      <c r="D14" s="74">
        <f>C14-B14</f>
        <v>26571</v>
      </c>
      <c r="E14" s="85" t="s">
        <v>70</v>
      </c>
      <c r="F14" s="86"/>
      <c r="G14" s="16"/>
    </row>
    <row r="15" spans="1:8" s="11" customFormat="1" x14ac:dyDescent="0.3">
      <c r="B15" s="12"/>
      <c r="C15" s="12"/>
      <c r="D15" s="74">
        <f t="shared" ref="D15:D28" si="0">C15-B15</f>
        <v>0</v>
      </c>
      <c r="E15" s="87" t="s">
        <v>71</v>
      </c>
      <c r="F15" s="88"/>
    </row>
    <row r="16" spans="1:8" s="11" customFormat="1" x14ac:dyDescent="0.3">
      <c r="B16" s="12"/>
      <c r="C16" s="12"/>
      <c r="D16" s="74">
        <f t="shared" si="0"/>
        <v>0</v>
      </c>
      <c r="E16" s="87" t="s">
        <v>72</v>
      </c>
      <c r="F16" s="88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16181</v>
      </c>
      <c r="C29" s="10">
        <f>SUM(C14:C28)</f>
        <v>42752</v>
      </c>
      <c r="D29" s="75">
        <f>SUM(D14:D28)</f>
        <v>26571</v>
      </c>
      <c r="E29" s="82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4</v>
      </c>
    </row>
    <row r="43" spans="5:5" x14ac:dyDescent="0.3">
      <c r="E43" s="8"/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C14" sqref="C14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43</v>
      </c>
    </row>
    <row r="3" spans="2:7" x14ac:dyDescent="0.3">
      <c r="B3" s="60"/>
    </row>
    <row r="4" spans="2:7" x14ac:dyDescent="0.3">
      <c r="B4" s="59" t="s">
        <v>44</v>
      </c>
      <c r="C4" s="65">
        <f>'Accounting Statement'!D13</f>
        <v>103869</v>
      </c>
      <c r="D4" s="59" t="s">
        <v>45</v>
      </c>
      <c r="E4" s="65">
        <f>'Accounting Statement'!D8</f>
        <v>38450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46</v>
      </c>
      <c r="F8" s="60" t="s">
        <v>46</v>
      </c>
      <c r="G8" s="60" t="s">
        <v>46</v>
      </c>
    </row>
    <row r="9" spans="2:7" x14ac:dyDescent="0.3">
      <c r="B9" s="60" t="s">
        <v>47</v>
      </c>
    </row>
    <row r="10" spans="2:7" x14ac:dyDescent="0.3">
      <c r="C10" s="61" t="s">
        <v>73</v>
      </c>
      <c r="E10" s="61">
        <v>39000</v>
      </c>
    </row>
    <row r="11" spans="2:7" x14ac:dyDescent="0.3">
      <c r="C11" s="61" t="s">
        <v>74</v>
      </c>
      <c r="E11" s="61">
        <v>17200</v>
      </c>
    </row>
    <row r="12" spans="2:7" x14ac:dyDescent="0.3">
      <c r="C12" s="61" t="s">
        <v>75</v>
      </c>
      <c r="E12" s="61">
        <v>4098</v>
      </c>
    </row>
    <row r="13" spans="2:7" x14ac:dyDescent="0.3">
      <c r="C13" s="61" t="s">
        <v>76</v>
      </c>
      <c r="E13" s="61">
        <v>3560.82</v>
      </c>
    </row>
    <row r="14" spans="2:7" x14ac:dyDescent="0.3">
      <c r="C14" s="61" t="s">
        <v>48</v>
      </c>
      <c r="E14" s="61"/>
    </row>
    <row r="15" spans="2:7" x14ac:dyDescent="0.3">
      <c r="C15" s="61" t="s">
        <v>49</v>
      </c>
      <c r="E15" s="61"/>
    </row>
    <row r="16" spans="2:7" x14ac:dyDescent="0.3">
      <c r="C16" s="61" t="s">
        <v>50</v>
      </c>
      <c r="E16" s="61"/>
    </row>
    <row r="17" spans="2:7" x14ac:dyDescent="0.3">
      <c r="F17" s="62">
        <f>SUM(E10:E16)</f>
        <v>63858.82</v>
      </c>
    </row>
    <row r="19" spans="2:7" x14ac:dyDescent="0.3">
      <c r="B19" s="60" t="s">
        <v>51</v>
      </c>
      <c r="E19" s="61"/>
    </row>
    <row r="20" spans="2:7" x14ac:dyDescent="0.3">
      <c r="F20" s="62">
        <f>E19</f>
        <v>0</v>
      </c>
    </row>
    <row r="21" spans="2:7" ht="15" thickBot="1" x14ac:dyDescent="0.35">
      <c r="B21" s="60" t="s">
        <v>52</v>
      </c>
      <c r="G21" s="63">
        <f>F17+F20</f>
        <v>63858.82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16" workbookViewId="0">
      <selection activeCell="F30" sqref="F30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10</v>
      </c>
    </row>
    <row r="3" spans="1:8" x14ac:dyDescent="0.3">
      <c r="B3" s="8"/>
    </row>
    <row r="4" spans="1:8" x14ac:dyDescent="0.3">
      <c r="B4" t="s">
        <v>54</v>
      </c>
      <c r="C4" s="36">
        <f>'Accounting Statement'!C16</f>
        <v>56589</v>
      </c>
      <c r="D4" t="s">
        <v>67</v>
      </c>
      <c r="E4" s="36">
        <f>'Accounting Statement'!D16</f>
        <v>56589</v>
      </c>
    </row>
    <row r="6" spans="1:8" x14ac:dyDescent="0.3">
      <c r="D6" t="s">
        <v>3</v>
      </c>
      <c r="E6" s="1">
        <f>E4-C4</f>
        <v>0</v>
      </c>
    </row>
    <row r="7" spans="1:8" x14ac:dyDescent="0.3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5</v>
      </c>
    </row>
    <row r="10" spans="1:8" ht="15" x14ac:dyDescent="0.35">
      <c r="B10" s="19" t="s">
        <v>11</v>
      </c>
    </row>
    <row r="11" spans="1:8" ht="15" x14ac:dyDescent="0.35">
      <c r="B11" s="18" t="s">
        <v>58</v>
      </c>
    </row>
    <row r="12" spans="1:8" s="3" customFormat="1" ht="26.25" customHeight="1" x14ac:dyDescent="0.3">
      <c r="B12" s="4" t="s">
        <v>55</v>
      </c>
      <c r="C12" s="4" t="s">
        <v>68</v>
      </c>
      <c r="D12" s="5" t="s">
        <v>3</v>
      </c>
      <c r="E12" s="83" t="s">
        <v>1</v>
      </c>
      <c r="F12" s="84"/>
      <c r="G12" s="72" t="s">
        <v>62</v>
      </c>
      <c r="H12" s="73" t="s">
        <v>63</v>
      </c>
    </row>
    <row r="13" spans="1:8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3">
      <c r="B15" s="12"/>
      <c r="C15" s="12"/>
      <c r="D15" s="13">
        <f t="shared" si="0"/>
        <v>0</v>
      </c>
      <c r="E15" s="80"/>
      <c r="F15" s="81"/>
    </row>
    <row r="16" spans="1:8" s="11" customFormat="1" x14ac:dyDescent="0.3">
      <c r="B16" s="12"/>
      <c r="C16" s="12"/>
      <c r="D16" s="13">
        <f t="shared" si="0"/>
        <v>0</v>
      </c>
      <c r="E16" s="80"/>
      <c r="F16" s="81"/>
    </row>
    <row r="17" spans="1:12" s="11" customFormat="1" x14ac:dyDescent="0.3">
      <c r="B17" s="12"/>
      <c r="C17" s="12"/>
      <c r="D17" s="13">
        <f t="shared" si="0"/>
        <v>0</v>
      </c>
      <c r="E17" s="80"/>
      <c r="F17" s="81"/>
    </row>
    <row r="18" spans="1:12" s="11" customFormat="1" x14ac:dyDescent="0.3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12" x14ac:dyDescent="0.3">
      <c r="H29" s="2"/>
    </row>
    <row r="30" spans="1:12" x14ac:dyDescent="0.3">
      <c r="A30" s="14" t="s">
        <v>4</v>
      </c>
      <c r="F30" s="7"/>
    </row>
    <row r="32" spans="1:12" ht="15" x14ac:dyDescent="0.35">
      <c r="B32" s="18" t="s">
        <v>59</v>
      </c>
    </row>
    <row r="33" spans="1:8" x14ac:dyDescent="0.3">
      <c r="B33" t="s">
        <v>64</v>
      </c>
    </row>
    <row r="34" spans="1:8" x14ac:dyDescent="0.3">
      <c r="B34" t="s">
        <v>54</v>
      </c>
      <c r="C34" s="36">
        <f>'Accounting Statement'!C45</f>
        <v>0</v>
      </c>
      <c r="D34" t="s">
        <v>67</v>
      </c>
      <c r="E34" s="36">
        <f>'Accounting Statement'!D45</f>
        <v>0</v>
      </c>
    </row>
    <row r="36" spans="1:8" ht="41.4" x14ac:dyDescent="0.3">
      <c r="A36" s="3"/>
      <c r="B36" s="4" t="s">
        <v>55</v>
      </c>
      <c r="C36" s="4" t="s">
        <v>68</v>
      </c>
      <c r="D36" s="5" t="s">
        <v>3</v>
      </c>
      <c r="E36" s="83" t="s">
        <v>1</v>
      </c>
      <c r="F36" s="84"/>
      <c r="G36" s="72" t="s">
        <v>62</v>
      </c>
      <c r="H36" s="73" t="s">
        <v>63</v>
      </c>
    </row>
    <row r="37" spans="1:8" x14ac:dyDescent="0.3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2"/>
      <c r="F40" s="81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54</v>
      </c>
      <c r="C4" s="36">
        <f>'Accounting Statement'!C17</f>
        <v>0</v>
      </c>
      <c r="D4" t="s">
        <v>67</v>
      </c>
      <c r="E4" s="36">
        <f>'Accounting Statement'!D17</f>
        <v>0</v>
      </c>
    </row>
    <row r="6" spans="1:7" x14ac:dyDescent="0.3">
      <c r="D6" t="s">
        <v>3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5</v>
      </c>
    </row>
    <row r="10" spans="1:7" ht="15" x14ac:dyDescent="0.35">
      <c r="B10" s="18" t="s">
        <v>60</v>
      </c>
    </row>
    <row r="11" spans="1:7" s="3" customFormat="1" ht="27.6" x14ac:dyDescent="0.3">
      <c r="B11" s="4" t="s">
        <v>55</v>
      </c>
      <c r="C11" s="4" t="s">
        <v>68</v>
      </c>
      <c r="D11" s="5" t="s">
        <v>3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2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Chineham Clerk</cp:lastModifiedBy>
  <cp:lastPrinted>2023-03-20T07:35:33Z</cp:lastPrinted>
  <dcterms:created xsi:type="dcterms:W3CDTF">2023-03-10T09:35:56Z</dcterms:created>
  <dcterms:modified xsi:type="dcterms:W3CDTF">2025-05-15T14:21:14Z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